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W-PC\Documentos\Carneiro\"/>
    </mc:Choice>
  </mc:AlternateContent>
  <bookViews>
    <workbookView xWindow="0" yWindow="0" windowWidth="19200" windowHeight="1159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" i="1" l="1"/>
  <c r="O24" i="1" s="1"/>
  <c r="Q84" i="1"/>
  <c r="Q85" i="1" s="1"/>
  <c r="Q86" i="1" s="1"/>
  <c r="Q87" i="1" s="1"/>
  <c r="Q88" i="1" s="1"/>
  <c r="Q89" i="1" s="1"/>
  <c r="Q90" i="1" s="1"/>
  <c r="Q83" i="1"/>
  <c r="O84" i="1"/>
  <c r="O85" i="1" s="1"/>
  <c r="O86" i="1" s="1"/>
  <c r="O87" i="1" s="1"/>
  <c r="O88" i="1" s="1"/>
  <c r="O89" i="1" s="1"/>
  <c r="O90" i="1" s="1"/>
  <c r="O83" i="1"/>
  <c r="P97" i="1"/>
  <c r="O94" i="1"/>
  <c r="O22" i="1" l="1"/>
  <c r="O23" i="1" s="1"/>
  <c r="M26" i="1" s="1"/>
  <c r="O9" i="1" l="1"/>
  <c r="O10" i="1"/>
  <c r="N11" i="1" l="1"/>
  <c r="P11" i="1"/>
  <c r="O11" i="1" s="1"/>
  <c r="M13" i="1"/>
</calcChain>
</file>

<file path=xl/comments1.xml><?xml version="1.0" encoding="utf-8"?>
<comments xmlns="http://schemas.openxmlformats.org/spreadsheetml/2006/main">
  <authors>
    <author>Frente</author>
  </authors>
  <commentList>
    <comment ref="O6" authorId="0" shapeId="0">
      <text>
        <r>
          <rPr>
            <b/>
            <sz val="9"/>
            <color indexed="81"/>
            <rFont val="Segoe UI"/>
            <family val="2"/>
          </rPr>
          <t>Digite aqui!</t>
        </r>
      </text>
    </comment>
    <comment ref="O7" authorId="0" shapeId="0">
      <text>
        <r>
          <rPr>
            <b/>
            <sz val="9"/>
            <color indexed="81"/>
            <rFont val="Segoe UI"/>
            <family val="2"/>
          </rPr>
          <t>Digite aqui!</t>
        </r>
      </text>
    </comment>
    <comment ref="O19" authorId="0" shapeId="0">
      <text>
        <r>
          <rPr>
            <b/>
            <sz val="9"/>
            <color indexed="81"/>
            <rFont val="Segoe UI"/>
            <family val="2"/>
          </rPr>
          <t>Digite aqui!</t>
        </r>
      </text>
    </comment>
    <comment ref="O20" authorId="0" shapeId="0">
      <text>
        <r>
          <rPr>
            <b/>
            <sz val="9"/>
            <color indexed="81"/>
            <rFont val="Segoe UI"/>
            <family val="2"/>
          </rPr>
          <t>Digite aqui!</t>
        </r>
      </text>
    </comment>
  </commentList>
</comments>
</file>

<file path=xl/sharedStrings.xml><?xml version="1.0" encoding="utf-8"?>
<sst xmlns="http://schemas.openxmlformats.org/spreadsheetml/2006/main" count="23" uniqueCount="18">
  <si>
    <t>H</t>
  </si>
  <si>
    <t>L</t>
  </si>
  <si>
    <t>h</t>
  </si>
  <si>
    <t>Lxh</t>
  </si>
  <si>
    <t>0,3+h</t>
  </si>
  <si>
    <t>COMPRIMENTO DO TUBO CAPTAÇÃO EM METROS</t>
  </si>
  <si>
    <t>DESNÍVEL CAPTAÇÃO EM METROS</t>
  </si>
  <si>
    <t xml:space="preserve">Simulação qual A ALTURA QUE IRA JOGAR </t>
  </si>
  <si>
    <t>H : h</t>
  </si>
  <si>
    <t>H : A ALTURA QUE VAI JOGAR AGUA!</t>
  </si>
  <si>
    <t>ALTURA QUE DESEJA ATINGIR:</t>
  </si>
  <si>
    <t>L: COMPRIMENTO DO TUBO CAPTAÇÃO</t>
  </si>
  <si>
    <t>Simulação qual O COMPRIMENTO DO TUBO CAPTAÇÃO</t>
  </si>
  <si>
    <t>0 - 1</t>
  </si>
  <si>
    <t xml:space="preserve"> 1 - 3</t>
  </si>
  <si>
    <t>3 - 7</t>
  </si>
  <si>
    <t xml:space="preserve"> 8 - 15</t>
  </si>
  <si>
    <t>APROVEITAMENTO DO GOLPE: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</si>
</sst>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Segoe UI"/>
      <family val="2"/>
    </font>
    <font>
      <b/>
      <sz val="16"/>
      <color rgb="FF00B05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9" fontId="0" fillId="0" borderId="0" xfId="2" applyFont="1"/>
    <xf numFmtId="9" fontId="0" fillId="0" borderId="0" xfId="0" applyNumberFormat="1"/>
    <xf numFmtId="165" fontId="0" fillId="0" borderId="0" xfId="0" applyNumberFormat="1"/>
    <xf numFmtId="0" fontId="0" fillId="0" borderId="0" xfId="0" quotePrefix="1"/>
    <xf numFmtId="9" fontId="2" fillId="0" borderId="1" xfId="2" applyFont="1" applyBorder="1" applyAlignment="1">
      <alignment horizontal="center" vertical="center"/>
    </xf>
    <xf numFmtId="9" fontId="3" fillId="0" borderId="0" xfId="2" applyFont="1"/>
    <xf numFmtId="0" fontId="3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4" fontId="5" fillId="4" borderId="8" xfId="1" applyNumberFormat="1" applyFont="1" applyFill="1" applyBorder="1" applyAlignment="1">
      <alignment horizontal="center" vertical="center"/>
    </xf>
    <xf numFmtId="164" fontId="5" fillId="4" borderId="9" xfId="1" applyNumberFormat="1" applyFont="1" applyFill="1" applyBorder="1" applyAlignment="1">
      <alignment horizontal="center" vertical="center"/>
    </xf>
    <xf numFmtId="164" fontId="5" fillId="4" borderId="10" xfId="1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119062</xdr:rowOff>
    </xdr:from>
    <xdr:to>
      <xdr:col>10</xdr:col>
      <xdr:colOff>452437</xdr:colOff>
      <xdr:row>201</xdr:row>
      <xdr:rowOff>23813</xdr:rowOff>
    </xdr:to>
    <xdr:grpSp>
      <xdr:nvGrpSpPr>
        <xdr:cNvPr id="2" name="Grupo 1"/>
        <xdr:cNvGrpSpPr/>
      </xdr:nvGrpSpPr>
      <xdr:grpSpPr>
        <a:xfrm>
          <a:off x="0" y="119062"/>
          <a:ext cx="6504781" cy="38490923"/>
          <a:chOff x="0" y="119062"/>
          <a:chExt cx="6643687" cy="38766751"/>
        </a:xfrm>
      </xdr:grpSpPr>
      <xdr:pic>
        <xdr:nvPicPr>
          <xdr:cNvPr id="3" name="Imagem 2" descr="O Carneiro Hidráulico em pleno funcionamento na escola. Carneiro Hidráulico instalado na Propriedade dos Gasparrini em    ...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8187" r="5954" b="14403"/>
          <a:stretch/>
        </xdr:blipFill>
        <xdr:spPr bwMode="auto">
          <a:xfrm>
            <a:off x="1" y="119062"/>
            <a:ext cx="6619874" cy="66198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m 3" descr="FONTES CONSULTADASCERPCH – Centro Nacional de Referência em PequenosAproveitamentos Hidroenergéticos.http://www.cerpch.uni...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" t="3790" r="5615" b="11176"/>
          <a:stretch/>
        </xdr:blipFill>
        <xdr:spPr bwMode="auto">
          <a:xfrm>
            <a:off x="0" y="6750843"/>
            <a:ext cx="6643687" cy="83343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m 4" descr="Como fazer e instalar um carneiro hidráulico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5588" r="5423" b="10351"/>
          <a:stretch/>
        </xdr:blipFill>
        <xdr:spPr bwMode="auto">
          <a:xfrm>
            <a:off x="0" y="15192375"/>
            <a:ext cx="6643687" cy="82391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m 5"/>
          <xdr:cNvPicPr>
            <a:picLocks noChangeAspect="1"/>
          </xdr:cNvPicPr>
        </xdr:nvPicPr>
        <xdr:blipFill rotWithShape="1">
          <a:blip xmlns:r="http://schemas.openxmlformats.org/officeDocument/2006/relationships" r:embed="rId4"/>
          <a:srcRect r="6429" b="15684"/>
          <a:stretch/>
        </xdr:blipFill>
        <xdr:spPr>
          <a:xfrm>
            <a:off x="0" y="22990969"/>
            <a:ext cx="6572250" cy="8262937"/>
          </a:xfrm>
          <a:prstGeom prst="rect">
            <a:avLst/>
          </a:prstGeom>
        </xdr:spPr>
      </xdr:pic>
      <xdr:pic>
        <xdr:nvPicPr>
          <xdr:cNvPr id="7" name="Imagem 6" descr="Professor Rubie José Giordani, orientador do projeto e aaluna Lúcia Girardi, que teve a idéia da implantação do CarneiroHi...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746" r="9153" b="17396"/>
          <a:stretch/>
        </xdr:blipFill>
        <xdr:spPr bwMode="auto">
          <a:xfrm>
            <a:off x="0" y="31646815"/>
            <a:ext cx="6381750" cy="723899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11</xdr:col>
      <xdr:colOff>609599</xdr:colOff>
      <xdr:row>0</xdr:row>
      <xdr:rowOff>0</xdr:rowOff>
    </xdr:from>
    <xdr:to>
      <xdr:col>12</xdr:col>
      <xdr:colOff>1409700</xdr:colOff>
      <xdr:row>3</xdr:row>
      <xdr:rowOff>142875</xdr:rowOff>
    </xdr:to>
    <xdr:pic>
      <xdr:nvPicPr>
        <xdr:cNvPr id="8" name="Imagem 7" descr="O Carneiro Hidráulico em pleno funcionamento na escola. Carneiro Hidráulico instalado na Propriedade dos Gasparrini em    ...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385" t="65986" r="39285" b="26725"/>
        <a:stretch/>
      </xdr:blipFill>
      <xdr:spPr bwMode="auto">
        <a:xfrm>
          <a:off x="7315199" y="0"/>
          <a:ext cx="1409701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343694</xdr:colOff>
      <xdr:row>13</xdr:row>
      <xdr:rowOff>65087</xdr:rowOff>
    </xdr:from>
    <xdr:to>
      <xdr:col>12</xdr:col>
      <xdr:colOff>2091531</xdr:colOff>
      <xdr:row>16</xdr:row>
      <xdr:rowOff>244078</xdr:rowOff>
    </xdr:to>
    <xdr:pic>
      <xdr:nvPicPr>
        <xdr:cNvPr id="9" name="Imagem 8" descr="FONTES CONSULTADASCERPCH – Centro Nacional de Referência em PequenosAproveitamentos Hidroenergéticos.http://www.cerpch.uni...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930" t="13119" r="35713" b="79204"/>
        <a:stretch/>
      </xdr:blipFill>
      <xdr:spPr bwMode="auto">
        <a:xfrm>
          <a:off x="7001272" y="2922587"/>
          <a:ext cx="2105025" cy="744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M1:S97"/>
  <sheetViews>
    <sheetView showGridLines="0" tabSelected="1" topLeftCell="B11" zoomScale="96" zoomScaleNormal="96" workbookViewId="0">
      <selection activeCell="O21" sqref="O21"/>
    </sheetView>
  </sheetViews>
  <sheetFormatPr defaultRowHeight="15" x14ac:dyDescent="0.25"/>
  <cols>
    <col min="12" max="12" width="5.42578125" customWidth="1"/>
    <col min="13" max="13" width="34.140625" bestFit="1" customWidth="1"/>
    <col min="15" max="15" width="7.85546875" customWidth="1"/>
    <col min="16" max="16" width="5.7109375" bestFit="1" customWidth="1"/>
    <col min="17" max="17" width="4.5703125" bestFit="1" customWidth="1"/>
  </cols>
  <sheetData>
    <row r="1" spans="13:16" x14ac:dyDescent="0.25">
      <c r="M1" s="1"/>
    </row>
    <row r="2" spans="13:16" x14ac:dyDescent="0.25">
      <c r="M2" s="1"/>
    </row>
    <row r="3" spans="13:16" x14ac:dyDescent="0.25">
      <c r="M3" s="1"/>
    </row>
    <row r="4" spans="13:16" x14ac:dyDescent="0.25">
      <c r="M4" s="1"/>
    </row>
    <row r="5" spans="13:16" x14ac:dyDescent="0.25">
      <c r="M5" s="18" t="s">
        <v>7</v>
      </c>
      <c r="N5" s="19"/>
      <c r="O5" s="20"/>
    </row>
    <row r="6" spans="13:16" ht="30" x14ac:dyDescent="0.25">
      <c r="M6" s="2" t="s">
        <v>5</v>
      </c>
      <c r="N6" s="3" t="s">
        <v>1</v>
      </c>
      <c r="O6" s="4">
        <v>10</v>
      </c>
    </row>
    <row r="7" spans="13:16" x14ac:dyDescent="0.25">
      <c r="M7" s="3" t="s">
        <v>6</v>
      </c>
      <c r="N7" s="3" t="s">
        <v>2</v>
      </c>
      <c r="O7" s="4">
        <v>2</v>
      </c>
    </row>
    <row r="8" spans="13:16" x14ac:dyDescent="0.25">
      <c r="M8" s="3"/>
      <c r="N8" s="3"/>
      <c r="O8" s="3"/>
    </row>
    <row r="9" spans="13:16" x14ac:dyDescent="0.25">
      <c r="M9" s="3"/>
      <c r="N9" s="3" t="s">
        <v>3</v>
      </c>
      <c r="O9" s="3">
        <f>O6*O7</f>
        <v>20</v>
      </c>
    </row>
    <row r="10" spans="13:16" x14ac:dyDescent="0.25">
      <c r="M10" s="3"/>
      <c r="N10" s="3" t="s">
        <v>4</v>
      </c>
      <c r="O10" s="3">
        <f>0.3+O7</f>
        <v>2.2999999999999998</v>
      </c>
    </row>
    <row r="11" spans="13:16" ht="18" customHeight="1" x14ac:dyDescent="0.25">
      <c r="M11" s="12" t="s">
        <v>17</v>
      </c>
      <c r="N11" s="14">
        <f>ROUND(O9/O10,0)</f>
        <v>9</v>
      </c>
      <c r="O11" s="9">
        <f>VLOOKUP(P11,$P$81:$Q$91,2,1)</f>
        <v>0.44999999999999996</v>
      </c>
      <c r="P11" s="10">
        <f>O7/N11</f>
        <v>0.22222222222222221</v>
      </c>
    </row>
    <row r="12" spans="13:16" ht="21.75" customHeight="1" x14ac:dyDescent="0.25">
      <c r="M12" s="21" t="s">
        <v>9</v>
      </c>
      <c r="N12" s="22"/>
      <c r="O12" s="23"/>
      <c r="P12" s="11"/>
    </row>
    <row r="13" spans="13:16" ht="21.75" customHeight="1" x14ac:dyDescent="0.25">
      <c r="M13" s="15" t="str">
        <f>"Aprox " &amp; TEXT(O9/O10,"##") &amp; " Metros"</f>
        <v>Aprox 9 Metros</v>
      </c>
      <c r="N13" s="16"/>
      <c r="O13" s="17"/>
      <c r="P13" s="11"/>
    </row>
    <row r="14" spans="13:16" x14ac:dyDescent="0.25">
      <c r="P14" s="11"/>
    </row>
    <row r="15" spans="13:16" x14ac:dyDescent="0.25">
      <c r="P15" s="11"/>
    </row>
    <row r="16" spans="13:16" x14ac:dyDescent="0.25">
      <c r="P16" s="11"/>
    </row>
    <row r="17" spans="13:16" ht="24.75" customHeight="1" x14ac:dyDescent="0.25">
      <c r="P17" s="11"/>
    </row>
    <row r="18" spans="13:16" x14ac:dyDescent="0.25">
      <c r="M18" s="18" t="s">
        <v>12</v>
      </c>
      <c r="N18" s="19"/>
      <c r="O18" s="20"/>
      <c r="P18" s="11"/>
    </row>
    <row r="19" spans="13:16" x14ac:dyDescent="0.25">
      <c r="M19" s="2" t="s">
        <v>10</v>
      </c>
      <c r="N19" s="3" t="s">
        <v>0</v>
      </c>
      <c r="O19" s="4">
        <v>30</v>
      </c>
      <c r="P19" s="11"/>
    </row>
    <row r="20" spans="13:16" x14ac:dyDescent="0.25">
      <c r="M20" s="3" t="s">
        <v>6</v>
      </c>
      <c r="N20" s="3" t="s">
        <v>2</v>
      </c>
      <c r="O20" s="4">
        <v>10</v>
      </c>
      <c r="P20" s="11"/>
    </row>
    <row r="21" spans="13:16" x14ac:dyDescent="0.25">
      <c r="M21" s="3"/>
      <c r="N21" s="3"/>
      <c r="O21" s="3"/>
      <c r="P21" s="11"/>
    </row>
    <row r="22" spans="13:16" x14ac:dyDescent="0.25">
      <c r="M22" s="3"/>
      <c r="N22" s="3" t="s">
        <v>8</v>
      </c>
      <c r="O22" s="3">
        <f>O19/O20</f>
        <v>3</v>
      </c>
      <c r="P22" s="11"/>
    </row>
    <row r="23" spans="13:16" x14ac:dyDescent="0.25">
      <c r="M23" s="3"/>
      <c r="N23" s="3">
        <v>0.3</v>
      </c>
      <c r="O23" s="3">
        <f>O22*0.3</f>
        <v>0.89999999999999991</v>
      </c>
      <c r="P23" s="11"/>
    </row>
    <row r="24" spans="13:16" x14ac:dyDescent="0.25">
      <c r="M24" s="12" t="s">
        <v>17</v>
      </c>
      <c r="N24" s="13"/>
      <c r="O24" s="9">
        <f>VLOOKUP(P24,$P$81:$Q$91,2,1)</f>
        <v>0.54999999999999993</v>
      </c>
      <c r="P24" s="10">
        <f>O20/O19</f>
        <v>0.33333333333333331</v>
      </c>
    </row>
    <row r="25" spans="13:16" ht="21" x14ac:dyDescent="0.25">
      <c r="M25" s="21" t="s">
        <v>11</v>
      </c>
      <c r="N25" s="22"/>
      <c r="O25" s="23"/>
    </row>
    <row r="26" spans="13:16" ht="21" x14ac:dyDescent="0.25">
      <c r="M26" s="15" t="str">
        <f>"Aprox " &amp; TEXT(O19+O23,"##") &amp; " Metros"</f>
        <v>Aprox 31 Metros</v>
      </c>
      <c r="N26" s="16"/>
      <c r="O26" s="17"/>
    </row>
    <row r="81" spans="14:19" x14ac:dyDescent="0.25">
      <c r="N81" t="s">
        <v>2</v>
      </c>
      <c r="O81" t="s">
        <v>0</v>
      </c>
      <c r="P81" s="6">
        <v>0</v>
      </c>
      <c r="Q81" s="5">
        <v>0.2</v>
      </c>
    </row>
    <row r="82" spans="14:19" x14ac:dyDescent="0.25">
      <c r="N82">
        <v>1</v>
      </c>
      <c r="O82">
        <v>10</v>
      </c>
      <c r="P82" s="5">
        <v>0.1</v>
      </c>
      <c r="Q82" s="5">
        <v>0.2</v>
      </c>
    </row>
    <row r="83" spans="14:19" x14ac:dyDescent="0.25">
      <c r="N83">
        <v>1</v>
      </c>
      <c r="O83">
        <f>O82-1</f>
        <v>9</v>
      </c>
      <c r="P83" s="5">
        <v>0.1111111111111111</v>
      </c>
      <c r="Q83" s="5">
        <f>Q82+0.05</f>
        <v>0.25</v>
      </c>
    </row>
    <row r="84" spans="14:19" x14ac:dyDescent="0.25">
      <c r="N84">
        <v>1</v>
      </c>
      <c r="O84">
        <f t="shared" ref="O84:O90" si="0">O83-1</f>
        <v>8</v>
      </c>
      <c r="P84" s="5">
        <v>0.125</v>
      </c>
      <c r="Q84" s="5">
        <f t="shared" ref="Q84:Q90" si="1">Q83+0.05</f>
        <v>0.3</v>
      </c>
    </row>
    <row r="85" spans="14:19" x14ac:dyDescent="0.25">
      <c r="N85">
        <v>1</v>
      </c>
      <c r="O85">
        <f t="shared" si="0"/>
        <v>7</v>
      </c>
      <c r="P85" s="5">
        <v>0.14285714285714285</v>
      </c>
      <c r="Q85" s="5">
        <f t="shared" si="1"/>
        <v>0.35</v>
      </c>
    </row>
    <row r="86" spans="14:19" x14ac:dyDescent="0.25">
      <c r="N86">
        <v>1</v>
      </c>
      <c r="O86">
        <f t="shared" si="0"/>
        <v>6</v>
      </c>
      <c r="P86" s="5">
        <v>0.16666666666666666</v>
      </c>
      <c r="Q86" s="5">
        <f t="shared" si="1"/>
        <v>0.39999999999999997</v>
      </c>
    </row>
    <row r="87" spans="14:19" x14ac:dyDescent="0.25">
      <c r="N87">
        <v>1</v>
      </c>
      <c r="O87">
        <f t="shared" si="0"/>
        <v>5</v>
      </c>
      <c r="P87" s="5">
        <v>0.2</v>
      </c>
      <c r="Q87" s="5">
        <f t="shared" si="1"/>
        <v>0.44999999999999996</v>
      </c>
    </row>
    <row r="88" spans="14:19" x14ac:dyDescent="0.25">
      <c r="N88">
        <v>1</v>
      </c>
      <c r="O88">
        <f t="shared" si="0"/>
        <v>4</v>
      </c>
      <c r="P88" s="5">
        <v>0.25</v>
      </c>
      <c r="Q88" s="5">
        <f t="shared" si="1"/>
        <v>0.49999999999999994</v>
      </c>
    </row>
    <row r="89" spans="14:19" x14ac:dyDescent="0.25">
      <c r="N89">
        <v>1</v>
      </c>
      <c r="O89">
        <f t="shared" si="0"/>
        <v>3</v>
      </c>
      <c r="P89" s="5">
        <v>0.33333333333333331</v>
      </c>
      <c r="Q89" s="5">
        <f t="shared" si="1"/>
        <v>0.54999999999999993</v>
      </c>
    </row>
    <row r="90" spans="14:19" x14ac:dyDescent="0.25">
      <c r="N90">
        <v>1</v>
      </c>
      <c r="O90">
        <f t="shared" si="0"/>
        <v>2</v>
      </c>
      <c r="P90" s="5">
        <v>0.5</v>
      </c>
      <c r="Q90" s="5">
        <f t="shared" si="1"/>
        <v>0.6</v>
      </c>
    </row>
    <row r="91" spans="14:19" x14ac:dyDescent="0.25">
      <c r="P91" s="6">
        <v>1</v>
      </c>
      <c r="Q91" s="5">
        <v>0.6</v>
      </c>
    </row>
    <row r="93" spans="14:19" x14ac:dyDescent="0.25">
      <c r="O93" s="5">
        <v>0.06</v>
      </c>
    </row>
    <row r="94" spans="14:19" x14ac:dyDescent="0.25">
      <c r="O94" s="7">
        <f>VLOOKUP(O93,$P$81:$Q$91,2,1)</f>
        <v>0.2</v>
      </c>
      <c r="R94">
        <v>0</v>
      </c>
      <c r="S94" t="s">
        <v>13</v>
      </c>
    </row>
    <row r="95" spans="14:19" x14ac:dyDescent="0.25">
      <c r="R95">
        <v>3</v>
      </c>
      <c r="S95" s="8" t="s">
        <v>14</v>
      </c>
    </row>
    <row r="96" spans="14:19" x14ac:dyDescent="0.25">
      <c r="P96">
        <v>3</v>
      </c>
      <c r="R96">
        <v>7</v>
      </c>
      <c r="S96" s="8" t="s">
        <v>15</v>
      </c>
    </row>
    <row r="97" spans="16:19" x14ac:dyDescent="0.25">
      <c r="P97" t="str">
        <f>VLOOKUP(P96,$R$94:$S$97,2,1)</f>
        <v xml:space="preserve"> 1 - 3</v>
      </c>
      <c r="R97">
        <v>15</v>
      </c>
      <c r="S97" s="8" t="s">
        <v>16</v>
      </c>
    </row>
  </sheetData>
  <mergeCells count="6">
    <mergeCell ref="M26:O26"/>
    <mergeCell ref="M5:O5"/>
    <mergeCell ref="M12:O12"/>
    <mergeCell ref="M13:O13"/>
    <mergeCell ref="M18:O18"/>
    <mergeCell ref="M25:O25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</dc:creator>
  <cp:lastModifiedBy>Frente</cp:lastModifiedBy>
  <dcterms:created xsi:type="dcterms:W3CDTF">2017-03-31T11:53:21Z</dcterms:created>
  <dcterms:modified xsi:type="dcterms:W3CDTF">2017-04-05T14:34:38Z</dcterms:modified>
</cp:coreProperties>
</file>